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autoCompressPictures="0"/>
  <bookViews>
    <workbookView xWindow="17020" yWindow="0" windowWidth="28800" windowHeight="17480" tabRatio="811"/>
  </bookViews>
  <sheets>
    <sheet name="Valuation" sheetId="10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0" l="1"/>
  <c r="B17" i="10"/>
  <c r="B19" i="10"/>
  <c r="B20" i="10"/>
  <c r="B25" i="10"/>
  <c r="B26" i="10"/>
  <c r="B27" i="10"/>
  <c r="B28" i="10"/>
  <c r="B29" i="10"/>
  <c r="B30" i="10"/>
  <c r="B31" i="10"/>
  <c r="B32" i="10"/>
  <c r="B33" i="10"/>
  <c r="B34" i="10"/>
  <c r="B36" i="10"/>
  <c r="B10" i="10"/>
  <c r="B13" i="10"/>
  <c r="B42" i="10"/>
  <c r="B43" i="10"/>
  <c r="B6" i="10"/>
  <c r="B45" i="10"/>
  <c r="B22" i="10"/>
  <c r="E7" i="10"/>
</calcChain>
</file>

<file path=xl/sharedStrings.xml><?xml version="1.0" encoding="utf-8"?>
<sst xmlns="http://schemas.openxmlformats.org/spreadsheetml/2006/main" count="36" uniqueCount="33">
  <si>
    <t>Assets</t>
  </si>
  <si>
    <t>value</t>
  </si>
  <si>
    <t>Stuff: servers, laptops, printers, furniture, cars, etc</t>
  </si>
  <si>
    <t>Cash</t>
  </si>
  <si>
    <t>Total</t>
  </si>
  <si>
    <t>Taxable Assets</t>
  </si>
  <si>
    <t xml:space="preserve">Future owner profits </t>
  </si>
  <si>
    <t>Accounts receivable</t>
  </si>
  <si>
    <t>Future Profits</t>
  </si>
  <si>
    <t>Profit</t>
  </si>
  <si>
    <t>net profit</t>
  </si>
  <si>
    <t>employee profit share</t>
  </si>
  <si>
    <t>remainder of profits</t>
  </si>
  <si>
    <t>retained earnings (rainy day)</t>
  </si>
  <si>
    <t>owner profit to distribute</t>
  </si>
  <si>
    <t>future owner profits, by year</t>
  </si>
  <si>
    <t>NPV of future profits</t>
  </si>
  <si>
    <t>Historical Net Margin</t>
  </si>
  <si>
    <t>Net margin</t>
  </si>
  <si>
    <t>average</t>
  </si>
  <si>
    <t>Valuation Parameters</t>
  </si>
  <si>
    <t>current annual revenue</t>
  </si>
  <si>
    <t>net margin</t>
  </si>
  <si>
    <t>rev growth rate, annual</t>
  </si>
  <si>
    <t>employee PS fraction</t>
  </si>
  <si>
    <t>discount rate</t>
  </si>
  <si>
    <t>tax rate</t>
  </si>
  <si>
    <t>Liabilities</t>
  </si>
  <si>
    <t>amount</t>
  </si>
  <si>
    <t>Line of credit</t>
  </si>
  <si>
    <t>Future taxes</t>
  </si>
  <si>
    <t>Company value</t>
  </si>
  <si>
    <t>401k PS future conts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</si>
</sst>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#,##0.0%"/>
    <numFmt numFmtId="166" formatCode="#,##0%"/>
    <numFmt numFmtId="167" formatCode="&quot;$&quot;#,##0.0"/>
    <numFmt numFmtId="168" formatCode="&quot;$&quot;#,##0.00"/>
  </numFmts>
  <fonts count="8" x14ac:knownFonts="1">
    <font>
      <sz val="12"/>
      <color indexed="8"/>
      <name val="Verdana"/>
    </font>
    <font>
      <b/>
      <sz val="12"/>
      <color indexed="8"/>
      <name val="Helvetica Neue"/>
    </font>
    <font>
      <b/>
      <sz val="14"/>
      <color indexed="8"/>
      <name val="Helvetica"/>
    </font>
    <font>
      <sz val="14"/>
      <color indexed="8"/>
      <name val="Helvetica"/>
    </font>
    <font>
      <sz val="14"/>
      <color indexed="8"/>
      <name val="Helvetica Neue"/>
    </font>
    <font>
      <b/>
      <sz val="14"/>
      <color indexed="8"/>
      <name val="Helvetica Neue"/>
    </font>
    <font>
      <b/>
      <sz val="16"/>
      <color indexed="8"/>
      <name val="Helvetica"/>
    </font>
    <font>
      <u/>
      <sz val="12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24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2" fillId="2" borderId="1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4" fillId="4" borderId="1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/>
    </xf>
    <xf numFmtId="0" fontId="5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top"/>
    </xf>
    <xf numFmtId="165" fontId="3" fillId="4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0" fontId="6" fillId="3" borderId="1" xfId="0" applyNumberFormat="1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7" fontId="0" fillId="0" borderId="0" xfId="0" applyNumberFormat="1" applyFont="1" applyAlignment="1">
      <alignment vertical="top" wrapText="1"/>
    </xf>
    <xf numFmtId="168" fontId="0" fillId="0" borderId="0" xfId="0" applyNumberFormat="1" applyFont="1" applyAlignment="1">
      <alignment vertical="top" wrapText="1"/>
    </xf>
  </cellXfs>
  <cellStyles count="2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EDEDED"/>
      <rgbColor rgb="FFD6D6D6"/>
      <rgbColor rgb="FFEAEAEA"/>
      <rgbColor rgb="FFFFFFFF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3" workbookViewId="0">
      <selection activeCell="B42" sqref="B42"/>
    </sheetView>
  </sheetViews>
  <sheetFormatPr baseColWidth="10" defaultRowHeight="16" x14ac:dyDescent="0"/>
  <cols>
    <col min="1" max="1" width="19.875" customWidth="1"/>
    <col min="2" max="2" width="11.25" bestFit="1" customWidth="1"/>
    <col min="4" max="4" width="17.625" customWidth="1"/>
    <col min="5" max="5" width="12.125" bestFit="1" customWidth="1"/>
  </cols>
  <sheetData>
    <row r="1" spans="1:5">
      <c r="A1" s="30" t="s">
        <v>0</v>
      </c>
      <c r="B1" s="31"/>
      <c r="D1" s="30" t="s">
        <v>17</v>
      </c>
      <c r="E1" s="31"/>
    </row>
    <row r="2" spans="1:5">
      <c r="A2" s="1"/>
      <c r="B2" s="2" t="s">
        <v>1</v>
      </c>
      <c r="D2" s="1"/>
      <c r="E2" s="18" t="s">
        <v>18</v>
      </c>
    </row>
    <row r="3" spans="1:5" ht="45">
      <c r="A3" s="3" t="s">
        <v>2</v>
      </c>
      <c r="B3" s="4">
        <v>40000</v>
      </c>
      <c r="D3" s="19">
        <v>2009</v>
      </c>
      <c r="E3" s="20">
        <v>0.18</v>
      </c>
    </row>
    <row r="4" spans="1:5">
      <c r="A4" s="5" t="s">
        <v>3</v>
      </c>
      <c r="B4" s="4">
        <v>300000</v>
      </c>
      <c r="D4" s="19">
        <v>2010</v>
      </c>
      <c r="E4" s="20">
        <v>0.22</v>
      </c>
    </row>
    <row r="5" spans="1:5">
      <c r="A5" s="5"/>
      <c r="B5" s="6"/>
      <c r="D5" s="19">
        <v>2011</v>
      </c>
      <c r="E5" s="20">
        <v>0.19</v>
      </c>
    </row>
    <row r="6" spans="1:5">
      <c r="A6" s="7" t="s">
        <v>4</v>
      </c>
      <c r="B6" s="8">
        <f>SUM(B3:B4)</f>
        <v>340000</v>
      </c>
      <c r="D6" s="21">
        <v>2012</v>
      </c>
      <c r="E6" s="22">
        <v>0.21</v>
      </c>
    </row>
    <row r="7" spans="1:5">
      <c r="D7" s="23" t="s">
        <v>19</v>
      </c>
      <c r="E7" s="24">
        <f>AVERAGE(E3:E6)</f>
        <v>0.2</v>
      </c>
    </row>
    <row r="8" spans="1:5">
      <c r="A8" s="30" t="s">
        <v>5</v>
      </c>
      <c r="B8" s="31"/>
    </row>
    <row r="9" spans="1:5">
      <c r="A9" s="1"/>
      <c r="B9" s="2" t="s">
        <v>1</v>
      </c>
      <c r="D9" s="30" t="s">
        <v>20</v>
      </c>
      <c r="E9" s="31"/>
    </row>
    <row r="10" spans="1:5" ht="30">
      <c r="A10" s="3" t="s">
        <v>6</v>
      </c>
      <c r="B10" s="9">
        <f>Valuation!B36</f>
        <v>3087493.5132299522</v>
      </c>
      <c r="D10" s="3" t="s">
        <v>21</v>
      </c>
      <c r="E10" s="4">
        <v>4000000</v>
      </c>
    </row>
    <row r="11" spans="1:5">
      <c r="A11" s="5" t="s">
        <v>7</v>
      </c>
      <c r="B11" s="4">
        <v>400000</v>
      </c>
      <c r="D11" s="3" t="s">
        <v>22</v>
      </c>
      <c r="E11" s="25">
        <f>E7</f>
        <v>0.2</v>
      </c>
    </row>
    <row r="12" spans="1:5" ht="30">
      <c r="A12" s="5"/>
      <c r="B12" s="6"/>
      <c r="D12" s="3" t="s">
        <v>23</v>
      </c>
      <c r="E12" s="26">
        <v>0.03</v>
      </c>
    </row>
    <row r="13" spans="1:5">
      <c r="A13" s="7" t="s">
        <v>4</v>
      </c>
      <c r="B13" s="8">
        <f>SUM(B10:B11)</f>
        <v>3487493.5132299522</v>
      </c>
      <c r="D13" s="3" t="s">
        <v>24</v>
      </c>
      <c r="E13" s="26">
        <v>0.25</v>
      </c>
    </row>
    <row r="14" spans="1:5">
      <c r="D14" s="3" t="s">
        <v>25</v>
      </c>
      <c r="E14" s="26">
        <v>0.17</v>
      </c>
    </row>
    <row r="15" spans="1:5">
      <c r="A15" s="30" t="s">
        <v>8</v>
      </c>
      <c r="B15" s="31"/>
      <c r="D15" s="3" t="s">
        <v>26</v>
      </c>
      <c r="E15" s="26">
        <v>0.25</v>
      </c>
    </row>
    <row r="16" spans="1:5" ht="18">
      <c r="A16" s="10"/>
      <c r="B16" s="11" t="s">
        <v>9</v>
      </c>
    </row>
    <row r="17" spans="1:5" ht="17">
      <c r="A17" s="12" t="s">
        <v>10</v>
      </c>
      <c r="B17" s="13">
        <f>Valuation!$E$10*E7</f>
        <v>800000</v>
      </c>
    </row>
    <row r="18" spans="1:5" ht="18">
      <c r="A18" s="14"/>
      <c r="B18" s="13"/>
    </row>
    <row r="19" spans="1:5" ht="17">
      <c r="A19" s="12" t="s">
        <v>11</v>
      </c>
      <c r="B19" s="13">
        <f>Valuation!$E$13*B17</f>
        <v>200000</v>
      </c>
    </row>
    <row r="20" spans="1:5" ht="17">
      <c r="A20" s="12" t="s">
        <v>12</v>
      </c>
      <c r="B20" s="13">
        <f>B17-B19</f>
        <v>600000</v>
      </c>
      <c r="E20" s="32"/>
    </row>
    <row r="21" spans="1:5" ht="34">
      <c r="A21" s="12" t="s">
        <v>13</v>
      </c>
      <c r="B21" s="13">
        <v>0</v>
      </c>
      <c r="E21" s="29"/>
    </row>
    <row r="22" spans="1:5" ht="34">
      <c r="A22" s="12" t="s">
        <v>14</v>
      </c>
      <c r="B22" s="13">
        <f>B20-B21</f>
        <v>600000</v>
      </c>
      <c r="E22" s="33"/>
    </row>
    <row r="23" spans="1:5" ht="17">
      <c r="A23" s="12"/>
      <c r="B23" s="13"/>
      <c r="E23" s="29"/>
    </row>
    <row r="24" spans="1:5" ht="34">
      <c r="A24" s="15" t="s">
        <v>15</v>
      </c>
      <c r="B24" s="13"/>
      <c r="E24" s="29"/>
    </row>
    <row r="25" spans="1:5" ht="17">
      <c r="A25" s="16">
        <v>1</v>
      </c>
      <c r="B25" s="13">
        <f>B20</f>
        <v>600000</v>
      </c>
      <c r="E25" s="34"/>
    </row>
    <row r="26" spans="1:5" ht="17">
      <c r="A26" s="16">
        <v>2</v>
      </c>
      <c r="B26" s="13">
        <f>(1+Valuation!$E$12)*B25</f>
        <v>618000</v>
      </c>
      <c r="E26" s="29"/>
    </row>
    <row r="27" spans="1:5" ht="17">
      <c r="A27" s="16">
        <v>3</v>
      </c>
      <c r="B27" s="13">
        <f>(1+Valuation!$E$12)*B26</f>
        <v>636540</v>
      </c>
      <c r="E27" s="29"/>
    </row>
    <row r="28" spans="1:5" ht="17">
      <c r="A28" s="16">
        <v>4</v>
      </c>
      <c r="B28" s="13">
        <f>(1+Valuation!$E$12)*B27</f>
        <v>655636.20000000007</v>
      </c>
      <c r="E28" s="29"/>
    </row>
    <row r="29" spans="1:5" ht="17">
      <c r="A29" s="16">
        <v>5</v>
      </c>
      <c r="B29" s="13">
        <f>(1+Valuation!$E$12)*B28</f>
        <v>675305.28600000008</v>
      </c>
      <c r="E29" s="29"/>
    </row>
    <row r="30" spans="1:5" ht="17">
      <c r="A30" s="16">
        <v>6</v>
      </c>
      <c r="B30" s="13">
        <f>(1+Valuation!$E$12)*B29</f>
        <v>695564.44458000013</v>
      </c>
      <c r="E30" s="29"/>
    </row>
    <row r="31" spans="1:5" ht="17">
      <c r="A31" s="16">
        <v>7</v>
      </c>
      <c r="B31" s="13">
        <f>(1+Valuation!$E$12)*B30</f>
        <v>716431.3779174001</v>
      </c>
      <c r="E31" s="29"/>
    </row>
    <row r="32" spans="1:5" ht="17">
      <c r="A32" s="16">
        <v>8</v>
      </c>
      <c r="B32" s="13">
        <f>(1+Valuation!$E$12)*B31</f>
        <v>737924.3192549221</v>
      </c>
      <c r="E32" s="29"/>
    </row>
    <row r="33" spans="1:2" ht="17">
      <c r="A33" s="16">
        <v>9</v>
      </c>
      <c r="B33" s="13">
        <f>(1+Valuation!$E$12)*B32</f>
        <v>760062.04883256974</v>
      </c>
    </row>
    <row r="34" spans="1:2" ht="17">
      <c r="A34" s="16">
        <v>10</v>
      </c>
      <c r="B34" s="13">
        <f>(1+Valuation!$E$12)*B33</f>
        <v>782863.91029754688</v>
      </c>
    </row>
    <row r="35" spans="1:2" ht="18">
      <c r="A35" s="10"/>
      <c r="B35" s="17"/>
    </row>
    <row r="36" spans="1:2" ht="18">
      <c r="A36" s="10" t="s">
        <v>16</v>
      </c>
      <c r="B36" s="17">
        <f>NPV(Valuation!$E$14,B25:B34)</f>
        <v>3087493.5132299522</v>
      </c>
    </row>
    <row r="38" spans="1:2">
      <c r="A38" s="30" t="s">
        <v>27</v>
      </c>
      <c r="B38" s="31"/>
    </row>
    <row r="39" spans="1:2">
      <c r="A39" s="7"/>
      <c r="B39" s="2" t="s">
        <v>28</v>
      </c>
    </row>
    <row r="40" spans="1:2" ht="17">
      <c r="A40" s="5" t="s">
        <v>29</v>
      </c>
      <c r="B40" s="13">
        <v>0</v>
      </c>
    </row>
    <row r="41" spans="1:2" ht="17">
      <c r="A41" s="5" t="s">
        <v>32</v>
      </c>
      <c r="B41" s="13">
        <v>50000</v>
      </c>
    </row>
    <row r="42" spans="1:2">
      <c r="A42" s="5" t="s">
        <v>30</v>
      </c>
      <c r="B42" s="4">
        <f>Valuation!E15*Valuation!B13</f>
        <v>871873.37830748805</v>
      </c>
    </row>
    <row r="43" spans="1:2">
      <c r="A43" s="7" t="s">
        <v>4</v>
      </c>
      <c r="B43" s="8">
        <f>SUM(B40:B42)</f>
        <v>921873.37830748805</v>
      </c>
    </row>
    <row r="45" spans="1:2" ht="17">
      <c r="A45" s="27" t="s">
        <v>31</v>
      </c>
      <c r="B45" s="28">
        <f>Valuation!B6+Valuation!B13-Valuation!B43</f>
        <v>2905620.1349224644</v>
      </c>
    </row>
  </sheetData>
  <mergeCells count="6">
    <mergeCell ref="A38:B38"/>
    <mergeCell ref="A1:B1"/>
    <mergeCell ref="A8:B8"/>
    <mergeCell ref="A15:B15"/>
    <mergeCell ref="D1:E1"/>
    <mergeCell ref="D9:E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 Erickson</cp:lastModifiedBy>
  <dcterms:created xsi:type="dcterms:W3CDTF">2013-11-21T16:14:22Z</dcterms:created>
  <dcterms:modified xsi:type="dcterms:W3CDTF">2013-11-21T19:57:32Z</dcterms:modified>
</cp:coreProperties>
</file>